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https://8602326-my.sharepoint.com/personal/jemery_thomasrussell-junior_staffs_sch_uk/Documents/Governors/"/>
    </mc:Choice>
  </mc:AlternateContent>
  <xr:revisionPtr revIDLastSave="38" documentId="8_{4108CCC8-4501-4507-8B6D-D6655775C0CF}" xr6:coauthVersionLast="47" xr6:coauthVersionMax="47" xr10:uidLastSave="{83B528F7-A494-4B64-A126-06AAEB10B834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_FilterDatabase" localSheetId="0" hidden="1">Sheet1!$A$2:$Z$2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21" i="1" l="1"/>
  <c r="U21" i="1"/>
  <c r="T22" i="1"/>
  <c r="U22" i="1"/>
  <c r="U24" i="1"/>
  <c r="T24" i="1"/>
  <c r="T23" i="1" l="1"/>
  <c r="U23" i="1"/>
  <c r="B3" i="1" l="1"/>
  <c r="B4" i="1"/>
  <c r="B5" i="1"/>
  <c r="L21" i="1" l="1"/>
  <c r="M21" i="1"/>
  <c r="N21" i="1"/>
  <c r="O21" i="1"/>
  <c r="P21" i="1"/>
  <c r="Q21" i="1"/>
  <c r="R21" i="1"/>
  <c r="S21" i="1"/>
  <c r="V21" i="1"/>
  <c r="Y21" i="1"/>
  <c r="X21" i="1"/>
  <c r="W21" i="1"/>
  <c r="Z21" i="1"/>
  <c r="L22" i="1"/>
  <c r="K22" i="1"/>
  <c r="K21" i="1"/>
  <c r="P24" i="1" l="1"/>
  <c r="P22" i="1"/>
  <c r="M22" i="1"/>
  <c r="N22" i="1"/>
  <c r="O22" i="1"/>
  <c r="Q22" i="1"/>
  <c r="R22" i="1"/>
  <c r="S22" i="1"/>
  <c r="V22" i="1"/>
  <c r="Y22" i="1"/>
  <c r="X22" i="1"/>
  <c r="W22" i="1"/>
  <c r="Z22" i="1"/>
  <c r="B9" i="1"/>
  <c r="P23" i="1" l="1"/>
  <c r="B6" i="1"/>
  <c r="B8" i="1" l="1"/>
  <c r="B14" i="1"/>
  <c r="B13" i="1"/>
  <c r="B11" i="1"/>
  <c r="B10" i="1"/>
  <c r="B16" i="1"/>
  <c r="B7" i="1"/>
  <c r="B17" i="1"/>
  <c r="B15" i="1"/>
  <c r="B18" i="1"/>
  <c r="B12" i="1"/>
  <c r="X23" i="1" l="1"/>
  <c r="Y23" i="1"/>
  <c r="Z23" i="1"/>
  <c r="W23" i="1"/>
  <c r="G23" i="1" l="1"/>
  <c r="O23" i="1"/>
  <c r="H23" i="1" s="1"/>
  <c r="W24" i="1" l="1"/>
  <c r="X24" i="1"/>
  <c r="S24" i="1"/>
  <c r="R24" i="1"/>
  <c r="M24" i="1"/>
  <c r="L24" i="1"/>
  <c r="R23" i="1" l="1"/>
  <c r="S23" i="1"/>
  <c r="L23" i="1"/>
  <c r="M23" i="1"/>
  <c r="D23" i="1" l="1"/>
  <c r="F23" i="1"/>
  <c r="Q24" i="1"/>
  <c r="V24" i="1"/>
  <c r="Q23" i="1" l="1"/>
  <c r="V23" i="1"/>
  <c r="Z24" i="1"/>
  <c r="Y24" i="1"/>
  <c r="N24" i="1"/>
  <c r="K23" i="1"/>
  <c r="E23" i="1" l="1"/>
  <c r="N23" i="1"/>
  <c r="C23" i="1" l="1"/>
  <c r="B23" i="1" s="1"/>
</calcChain>
</file>

<file path=xl/sharedStrings.xml><?xml version="1.0" encoding="utf-8"?>
<sst xmlns="http://schemas.openxmlformats.org/spreadsheetml/2006/main" count="269" uniqueCount="46">
  <si>
    <t>Individual attendance</t>
  </si>
  <si>
    <t>Number attending</t>
  </si>
  <si>
    <t>Committee size</t>
  </si>
  <si>
    <t>Finance</t>
  </si>
  <si>
    <t>FGB</t>
  </si>
  <si>
    <t>Wells Mr Terry</t>
  </si>
  <si>
    <t>Premises</t>
  </si>
  <si>
    <t>Curriculum</t>
  </si>
  <si>
    <t>Watling Mrs Elaine</t>
  </si>
  <si>
    <t>Sharpe Mrs Shelley</t>
  </si>
  <si>
    <t>Pool</t>
  </si>
  <si>
    <t>M</t>
  </si>
  <si>
    <t>Perf Man</t>
  </si>
  <si>
    <t>End of term of office</t>
  </si>
  <si>
    <t xml:space="preserve">Average </t>
  </si>
  <si>
    <t>Vardy Mrs Lou</t>
  </si>
  <si>
    <t xml:space="preserve">Branson Miss Claire </t>
  </si>
  <si>
    <t>Madill Mr Peter</t>
  </si>
  <si>
    <t>Singh Mr Jujar</t>
  </si>
  <si>
    <t>Gobran Mrs Helen</t>
  </si>
  <si>
    <t>Clamp Mr Tom</t>
  </si>
  <si>
    <t>Percentage attendance:</t>
  </si>
  <si>
    <t>Johnson Mr Paul</t>
  </si>
  <si>
    <t>Hill Mrs Jenni</t>
  </si>
  <si>
    <t>Whitby Mrs Helen</t>
  </si>
  <si>
    <t>M = Member                                                             P = Present                                                                A = Apologies                                                X = Absent                                                              O = Observer</t>
  </si>
  <si>
    <t>Keasley Mrs Marie</t>
  </si>
  <si>
    <t>P</t>
  </si>
  <si>
    <t>A</t>
  </si>
  <si>
    <t>O</t>
  </si>
  <si>
    <t>Bennett Mrs Rachel</t>
  </si>
  <si>
    <t>X</t>
  </si>
  <si>
    <t>Type of Governor</t>
  </si>
  <si>
    <t>Ex</t>
  </si>
  <si>
    <t>C</t>
  </si>
  <si>
    <t>S</t>
  </si>
  <si>
    <t>LA</t>
  </si>
  <si>
    <t>Mallett Mrs Claire</t>
  </si>
  <si>
    <t>Robbins Mrs Kelly</t>
  </si>
  <si>
    <t>Evans Mr Phil</t>
  </si>
  <si>
    <t>EFGB</t>
  </si>
  <si>
    <t>HT APPT</t>
  </si>
  <si>
    <t>Target to beat:                                  87% attendance</t>
  </si>
  <si>
    <t>Prem &amp; Pool</t>
  </si>
  <si>
    <t>TRJS                                            Committees and Membership                                                2022 - 2023</t>
  </si>
  <si>
    <t>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</si>
</sst>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B0F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textRotation="90"/>
    </xf>
    <xf numFmtId="0" fontId="0" fillId="0" borderId="0" xfId="0" applyAlignment="1">
      <alignment horizontal="center"/>
    </xf>
    <xf numFmtId="14" fontId="0" fillId="2" borderId="1" xfId="0" applyNumberFormat="1" applyFill="1" applyBorder="1" applyAlignment="1">
      <alignment horizontal="center" vertical="center" textRotation="90"/>
    </xf>
    <xf numFmtId="9" fontId="0" fillId="2" borderId="1" xfId="0" applyNumberFormat="1" applyFill="1" applyBorder="1" applyAlignment="1">
      <alignment horizontal="center" vertical="center" textRotation="90"/>
    </xf>
    <xf numFmtId="14" fontId="0" fillId="3" borderId="1" xfId="0" applyNumberFormat="1" applyFill="1" applyBorder="1" applyAlignment="1">
      <alignment horizontal="center" vertical="center" textRotation="90"/>
    </xf>
    <xf numFmtId="14" fontId="0" fillId="4" borderId="1" xfId="0" applyNumberFormat="1" applyFill="1" applyBorder="1" applyAlignment="1">
      <alignment horizontal="center" vertical="center" textRotation="90"/>
    </xf>
    <xf numFmtId="9" fontId="0" fillId="4" borderId="1" xfId="0" applyNumberFormat="1" applyFill="1" applyBorder="1" applyAlignment="1">
      <alignment horizontal="center" vertical="center" textRotation="90"/>
    </xf>
    <xf numFmtId="14" fontId="0" fillId="0" borderId="1" xfId="0" applyNumberFormat="1" applyBorder="1" applyAlignment="1">
      <alignment horizontal="center" vertical="center" textRotation="90"/>
    </xf>
    <xf numFmtId="9" fontId="0" fillId="0" borderId="1" xfId="0" applyNumberFormat="1" applyBorder="1" applyAlignment="1">
      <alignment horizontal="center" vertical="center" textRotation="90"/>
    </xf>
    <xf numFmtId="9" fontId="0" fillId="3" borderId="1" xfId="0" applyNumberFormat="1" applyFill="1" applyBorder="1" applyAlignment="1">
      <alignment horizontal="center" vertical="center" textRotation="90"/>
    </xf>
    <xf numFmtId="9" fontId="0" fillId="7" borderId="1" xfId="0" applyNumberFormat="1" applyFill="1" applyBorder="1" applyAlignment="1">
      <alignment horizontal="center" vertical="center" textRotation="90"/>
    </xf>
    <xf numFmtId="14" fontId="0" fillId="7" borderId="1" xfId="0" applyNumberFormat="1" applyFill="1" applyBorder="1" applyAlignment="1">
      <alignment horizontal="center" vertical="center" textRotation="90"/>
    </xf>
    <xf numFmtId="14" fontId="0" fillId="0" borderId="3" xfId="0" applyNumberFormat="1" applyBorder="1" applyAlignment="1">
      <alignment horizontal="center" vertical="center" textRotation="90"/>
    </xf>
    <xf numFmtId="14" fontId="0" fillId="4" borderId="3" xfId="0" applyNumberFormat="1" applyFill="1" applyBorder="1" applyAlignment="1">
      <alignment horizontal="center" vertical="center" textRotation="90"/>
    </xf>
    <xf numFmtId="14" fontId="0" fillId="2" borderId="3" xfId="0" applyNumberFormat="1" applyFill="1" applyBorder="1" applyAlignment="1">
      <alignment horizontal="center" vertical="center" textRotation="90"/>
    </xf>
    <xf numFmtId="14" fontId="0" fillId="3" borderId="3" xfId="0" applyNumberFormat="1" applyFill="1" applyBorder="1" applyAlignment="1">
      <alignment horizontal="center" vertical="center" textRotation="90"/>
    </xf>
    <xf numFmtId="14" fontId="0" fillId="7" borderId="3" xfId="0" applyNumberFormat="1" applyFill="1" applyBorder="1" applyAlignment="1">
      <alignment horizontal="center" vertical="center" textRotation="90"/>
    </xf>
    <xf numFmtId="0" fontId="0" fillId="2" borderId="3" xfId="0" applyFill="1" applyBorder="1" applyAlignment="1">
      <alignment horizontal="center" vertical="center" textRotation="90"/>
    </xf>
    <xf numFmtId="0" fontId="0" fillId="4" borderId="3" xfId="0" applyFill="1" applyBorder="1" applyAlignment="1">
      <alignment horizontal="center" vertical="center" textRotation="90"/>
    </xf>
    <xf numFmtId="0" fontId="0" fillId="3" borderId="3" xfId="0" applyFill="1" applyBorder="1" applyAlignment="1">
      <alignment horizontal="center" vertical="center" textRotation="90"/>
    </xf>
    <xf numFmtId="0" fontId="0" fillId="0" borderId="3" xfId="0" applyBorder="1" applyAlignment="1">
      <alignment horizontal="center" vertical="center" textRotation="90"/>
    </xf>
    <xf numFmtId="0" fontId="0" fillId="5" borderId="3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textRotation="90"/>
    </xf>
    <xf numFmtId="0" fontId="0" fillId="2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6" borderId="8" xfId="0" applyFill="1" applyBorder="1" applyAlignment="1">
      <alignment vertical="center" wrapText="1"/>
    </xf>
    <xf numFmtId="0" fontId="0" fillId="6" borderId="9" xfId="0" applyFill="1" applyBorder="1" applyAlignment="1">
      <alignment vertical="center" wrapText="1"/>
    </xf>
    <xf numFmtId="9" fontId="0" fillId="0" borderId="2" xfId="0" applyNumberFormat="1" applyBorder="1" applyAlignment="1">
      <alignment horizontal="center" vertical="center" textRotation="90" wrapText="1"/>
    </xf>
    <xf numFmtId="0" fontId="0" fillId="0" borderId="7" xfId="0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  <xf numFmtId="14" fontId="0" fillId="5" borderId="7" xfId="0" applyNumberForma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6" borderId="9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9" fontId="0" fillId="0" borderId="7" xfId="0" applyNumberFormat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5" borderId="7" xfId="0" applyNumberFormat="1" applyFill="1" applyBorder="1" applyAlignment="1">
      <alignment horizontal="center" vertical="center" textRotation="90"/>
    </xf>
    <xf numFmtId="0" fontId="0" fillId="0" borderId="6" xfId="0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0" fillId="8" borderId="7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 wrapText="1"/>
    </xf>
    <xf numFmtId="14" fontId="0" fillId="9" borderId="7" xfId="0" applyNumberFormat="1" applyFill="1" applyBorder="1" applyAlignment="1">
      <alignment horizontal="center" vertical="center" textRotation="90"/>
    </xf>
    <xf numFmtId="0" fontId="0" fillId="9" borderId="3" xfId="0" applyFill="1" applyBorder="1" applyAlignment="1">
      <alignment horizontal="center" vertical="center" textRotation="90"/>
    </xf>
    <xf numFmtId="0" fontId="0" fillId="9" borderId="7" xfId="0" applyFill="1" applyBorder="1" applyAlignment="1">
      <alignment horizontal="center" vertical="center"/>
    </xf>
    <xf numFmtId="0" fontId="0" fillId="0" borderId="9" xfId="0" applyBorder="1" applyAlignment="1">
      <alignment vertical="center" wrapText="1"/>
    </xf>
    <xf numFmtId="0" fontId="0" fillId="9" borderId="5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9" fontId="0" fillId="9" borderId="1" xfId="0" applyNumberFormat="1" applyFill="1" applyBorder="1" applyAlignment="1">
      <alignment horizontal="center" vertical="center" textRotation="90"/>
    </xf>
    <xf numFmtId="9" fontId="0" fillId="5" borderId="13" xfId="0" applyNumberFormat="1" applyFill="1" applyBorder="1" applyAlignment="1">
      <alignment horizontal="center" vertical="center" textRotation="90"/>
    </xf>
    <xf numFmtId="9" fontId="0" fillId="5" borderId="11" xfId="0" applyNumberFormat="1" applyFill="1" applyBorder="1" applyAlignment="1">
      <alignment horizontal="center" vertical="center" textRotation="90"/>
    </xf>
    <xf numFmtId="9" fontId="0" fillId="5" borderId="14" xfId="0" applyNumberFormat="1" applyFill="1" applyBorder="1" applyAlignment="1">
      <alignment horizontal="center" vertical="center" textRotation="90"/>
    </xf>
    <xf numFmtId="9" fontId="0" fillId="5" borderId="12" xfId="0" applyNumberFormat="1" applyFill="1" applyBorder="1" applyAlignment="1">
      <alignment horizontal="center" vertical="center" textRotation="90"/>
    </xf>
    <xf numFmtId="14" fontId="0" fillId="5" borderId="3" xfId="0" applyNumberFormat="1" applyFill="1" applyBorder="1" applyAlignment="1">
      <alignment horizontal="center" vertical="center" textRotation="90"/>
    </xf>
    <xf numFmtId="14" fontId="0" fillId="5" borderId="15" xfId="0" applyNumberFormat="1" applyFill="1" applyBorder="1" applyAlignment="1">
      <alignment horizontal="center" vertical="center" textRotation="90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right" vertical="center" wrapText="1"/>
    </xf>
    <xf numFmtId="0" fontId="0" fillId="0" borderId="9" xfId="0" applyBorder="1" applyAlignment="1">
      <alignment horizontal="right" vertical="center" wrapText="1"/>
    </xf>
    <xf numFmtId="0" fontId="0" fillId="0" borderId="10" xfId="0" applyBorder="1" applyAlignment="1">
      <alignment horizontal="right" vertical="center" wrapText="1"/>
    </xf>
    <xf numFmtId="0" fontId="0" fillId="0" borderId="7" xfId="0" applyBorder="1" applyAlignment="1">
      <alignment horizontal="center" vertical="center" textRotation="90"/>
    </xf>
    <xf numFmtId="0" fontId="0" fillId="0" borderId="3" xfId="0" applyBorder="1" applyAlignment="1">
      <alignment horizontal="center" vertical="center" textRotation="90"/>
    </xf>
    <xf numFmtId="0" fontId="0" fillId="0" borderId="7" xfId="0" applyFill="1" applyBorder="1" applyAlignment="1">
      <alignment horizontal="center" vertical="center" wrapText="1"/>
    </xf>
  </cellXfs>
  <cellStyles count="1">
    <cellStyle name="Normal" xfId="0" builtinId="0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24"/>
  <sheetViews>
    <sheetView tabSelected="1" zoomScale="77" zoomScaleNormal="80" workbookViewId="0">
      <selection activeCell="AB9" sqref="AB9"/>
    </sheetView>
  </sheetViews>
  <sheetFormatPr defaultRowHeight="14.4" x14ac:dyDescent="0.3"/>
  <cols>
    <col min="1" max="1" width="26.77734375" customWidth="1"/>
    <col min="2" max="2" width="7.77734375" style="3" bestFit="1" customWidth="1"/>
    <col min="3" max="9" width="4" style="1" customWidth="1"/>
    <col min="10" max="10" width="11.5546875" style="1" bestFit="1" customWidth="1"/>
    <col min="11" max="11" width="4.21875" style="3" customWidth="1"/>
    <col min="12" max="14" width="4.21875" customWidth="1"/>
    <col min="15" max="15" width="4.21875" style="1" customWidth="1"/>
    <col min="16" max="16" width="4.21875" customWidth="1"/>
    <col min="17" max="17" width="4.21875" style="1" customWidth="1"/>
    <col min="18" max="21" width="4.21875" customWidth="1"/>
    <col min="22" max="22" width="4.21875" style="1" customWidth="1"/>
    <col min="23" max="26" width="4.21875" customWidth="1"/>
    <col min="27" max="35" width="8.21875" customWidth="1"/>
  </cols>
  <sheetData>
    <row r="1" spans="1:26" s="1" customFormat="1" ht="69.75" customHeight="1" x14ac:dyDescent="0.3">
      <c r="A1" s="74" t="s">
        <v>25</v>
      </c>
      <c r="B1" s="82" t="s">
        <v>0</v>
      </c>
      <c r="C1" s="76" t="s">
        <v>44</v>
      </c>
      <c r="D1" s="77"/>
      <c r="E1" s="77"/>
      <c r="F1" s="77"/>
      <c r="G1" s="77"/>
      <c r="H1" s="78"/>
      <c r="I1" s="70" t="s">
        <v>32</v>
      </c>
      <c r="J1" s="54"/>
      <c r="K1" s="4" t="s">
        <v>45</v>
      </c>
      <c r="L1" s="4">
        <v>44853</v>
      </c>
      <c r="M1" s="7">
        <v>44854</v>
      </c>
      <c r="N1" s="9">
        <v>44903</v>
      </c>
      <c r="O1" s="13">
        <v>45259</v>
      </c>
      <c r="P1" s="6">
        <v>44957</v>
      </c>
      <c r="Q1" s="4">
        <v>44972</v>
      </c>
      <c r="R1" s="4">
        <v>44972</v>
      </c>
      <c r="S1" s="7">
        <v>44973</v>
      </c>
      <c r="T1" s="59">
        <v>44985</v>
      </c>
      <c r="U1" s="59">
        <v>45002</v>
      </c>
      <c r="V1" s="9">
        <v>45008</v>
      </c>
      <c r="W1" s="7">
        <v>45062</v>
      </c>
      <c r="X1" s="4">
        <v>45063</v>
      </c>
      <c r="Y1" s="6">
        <v>45070</v>
      </c>
      <c r="Z1" s="9">
        <v>45120</v>
      </c>
    </row>
    <row r="2" spans="1:26" s="2" customFormat="1" ht="66.45" customHeight="1" x14ac:dyDescent="0.3">
      <c r="A2" s="75"/>
      <c r="B2" s="83"/>
      <c r="C2" s="14" t="s">
        <v>4</v>
      </c>
      <c r="D2" s="15" t="s">
        <v>7</v>
      </c>
      <c r="E2" s="16" t="s">
        <v>6</v>
      </c>
      <c r="F2" s="16" t="s">
        <v>3</v>
      </c>
      <c r="G2" s="17" t="s">
        <v>10</v>
      </c>
      <c r="H2" s="18" t="s">
        <v>12</v>
      </c>
      <c r="I2" s="71"/>
      <c r="J2" s="23" t="s">
        <v>13</v>
      </c>
      <c r="K2" s="19" t="s">
        <v>6</v>
      </c>
      <c r="L2" s="19" t="s">
        <v>3</v>
      </c>
      <c r="M2" s="20" t="s">
        <v>7</v>
      </c>
      <c r="N2" s="22" t="s">
        <v>4</v>
      </c>
      <c r="O2" s="18" t="s">
        <v>12</v>
      </c>
      <c r="P2" s="21" t="s">
        <v>10</v>
      </c>
      <c r="Q2" s="19" t="s">
        <v>6</v>
      </c>
      <c r="R2" s="19" t="s">
        <v>3</v>
      </c>
      <c r="S2" s="20" t="s">
        <v>7</v>
      </c>
      <c r="T2" s="60" t="s">
        <v>40</v>
      </c>
      <c r="U2" s="60" t="s">
        <v>41</v>
      </c>
      <c r="V2" s="22" t="s">
        <v>4</v>
      </c>
      <c r="W2" s="20" t="s">
        <v>7</v>
      </c>
      <c r="X2" s="19" t="s">
        <v>3</v>
      </c>
      <c r="Y2" s="21" t="s">
        <v>43</v>
      </c>
      <c r="Z2" s="22" t="s">
        <v>4</v>
      </c>
    </row>
    <row r="3" spans="1:26" x14ac:dyDescent="0.3">
      <c r="A3" s="49" t="s">
        <v>37</v>
      </c>
      <c r="B3" s="50">
        <f t="shared" ref="B3:B18" si="0">(COUNTIF(K3:Z3,"P")+COUNTIF(K3:Z3,"O"))/(COUNTA(K3:Z3))</f>
        <v>1</v>
      </c>
      <c r="C3" s="37" t="s">
        <v>11</v>
      </c>
      <c r="D3" s="38"/>
      <c r="E3" s="39" t="s">
        <v>11</v>
      </c>
      <c r="F3" s="39"/>
      <c r="G3" s="40" t="s">
        <v>11</v>
      </c>
      <c r="H3" s="41"/>
      <c r="I3" s="52" t="s">
        <v>27</v>
      </c>
      <c r="J3" s="42">
        <v>46446</v>
      </c>
      <c r="K3" s="57"/>
      <c r="L3" s="57"/>
      <c r="M3" s="57"/>
      <c r="N3" s="57"/>
      <c r="O3" s="57"/>
      <c r="P3" s="57"/>
      <c r="Q3" s="57"/>
      <c r="R3" s="57"/>
      <c r="S3" s="57"/>
      <c r="T3" s="57"/>
      <c r="U3" s="61" t="s">
        <v>27</v>
      </c>
      <c r="V3" s="46" t="s">
        <v>27</v>
      </c>
      <c r="W3" s="38"/>
      <c r="X3" s="39"/>
      <c r="Y3" s="40" t="s">
        <v>27</v>
      </c>
      <c r="Z3" s="37" t="s">
        <v>27</v>
      </c>
    </row>
    <row r="4" spans="1:26" x14ac:dyDescent="0.3">
      <c r="A4" s="49" t="s">
        <v>39</v>
      </c>
      <c r="B4" s="50">
        <f t="shared" si="0"/>
        <v>0.75</v>
      </c>
      <c r="C4" s="37" t="s">
        <v>11</v>
      </c>
      <c r="D4" s="38"/>
      <c r="E4" s="39"/>
      <c r="F4" s="39" t="s">
        <v>11</v>
      </c>
      <c r="G4" s="40"/>
      <c r="H4" s="41"/>
      <c r="I4" s="52" t="s">
        <v>27</v>
      </c>
      <c r="J4" s="42">
        <v>46446</v>
      </c>
      <c r="K4" s="57"/>
      <c r="L4" s="57"/>
      <c r="M4" s="57"/>
      <c r="N4" s="57"/>
      <c r="O4" s="57"/>
      <c r="P4" s="57"/>
      <c r="Q4" s="57"/>
      <c r="R4" s="57"/>
      <c r="S4" s="57"/>
      <c r="T4" s="57"/>
      <c r="U4" s="61" t="s">
        <v>27</v>
      </c>
      <c r="V4" s="46" t="s">
        <v>27</v>
      </c>
      <c r="W4" s="38"/>
      <c r="X4" s="39" t="s">
        <v>27</v>
      </c>
      <c r="Y4" s="40"/>
      <c r="Z4" s="37" t="s">
        <v>28</v>
      </c>
    </row>
    <row r="5" spans="1:26" x14ac:dyDescent="0.3">
      <c r="A5" s="49" t="s">
        <v>38</v>
      </c>
      <c r="B5" s="50">
        <f t="shared" si="0"/>
        <v>1</v>
      </c>
      <c r="C5" s="37" t="s">
        <v>11</v>
      </c>
      <c r="D5" s="38" t="s">
        <v>11</v>
      </c>
      <c r="E5" s="39"/>
      <c r="F5" s="39"/>
      <c r="G5" s="40"/>
      <c r="H5" s="41"/>
      <c r="I5" s="52" t="s">
        <v>27</v>
      </c>
      <c r="J5" s="42">
        <v>46446</v>
      </c>
      <c r="K5" s="57"/>
      <c r="L5" s="57"/>
      <c r="M5" s="57"/>
      <c r="N5" s="57"/>
      <c r="O5" s="57"/>
      <c r="P5" s="57"/>
      <c r="Q5" s="57"/>
      <c r="R5" s="57"/>
      <c r="S5" s="57"/>
      <c r="T5" s="57"/>
      <c r="U5" s="61" t="s">
        <v>27</v>
      </c>
      <c r="V5" s="46" t="s">
        <v>27</v>
      </c>
      <c r="W5" s="38" t="s">
        <v>27</v>
      </c>
      <c r="X5" s="39"/>
      <c r="Y5" s="40"/>
      <c r="Z5" s="37" t="s">
        <v>27</v>
      </c>
    </row>
    <row r="6" spans="1:26" x14ac:dyDescent="0.3">
      <c r="A6" s="49" t="s">
        <v>23</v>
      </c>
      <c r="B6" s="50">
        <f t="shared" si="0"/>
        <v>0.8</v>
      </c>
      <c r="C6" s="37" t="s">
        <v>11</v>
      </c>
      <c r="D6" s="38" t="s">
        <v>11</v>
      </c>
      <c r="E6" s="39" t="s">
        <v>11</v>
      </c>
      <c r="F6" s="39" t="s">
        <v>11</v>
      </c>
      <c r="G6" s="40" t="s">
        <v>11</v>
      </c>
      <c r="H6" s="41"/>
      <c r="I6" s="52" t="s">
        <v>34</v>
      </c>
      <c r="J6" s="42">
        <v>46446</v>
      </c>
      <c r="K6" s="43"/>
      <c r="L6" s="43"/>
      <c r="M6" s="44" t="s">
        <v>27</v>
      </c>
      <c r="N6" s="46" t="s">
        <v>28</v>
      </c>
      <c r="O6" s="51"/>
      <c r="P6" s="45"/>
      <c r="Q6" s="43"/>
      <c r="R6" s="43"/>
      <c r="S6" s="44" t="s">
        <v>27</v>
      </c>
      <c r="T6" s="61" t="s">
        <v>27</v>
      </c>
      <c r="U6" s="61" t="s">
        <v>27</v>
      </c>
      <c r="V6" s="46" t="s">
        <v>27</v>
      </c>
      <c r="W6" s="38" t="s">
        <v>27</v>
      </c>
      <c r="X6" s="39" t="s">
        <v>27</v>
      </c>
      <c r="Y6" s="40" t="s">
        <v>28</v>
      </c>
      <c r="Z6" s="37" t="s">
        <v>27</v>
      </c>
    </row>
    <row r="7" spans="1:26" x14ac:dyDescent="0.3">
      <c r="A7" s="49" t="s">
        <v>18</v>
      </c>
      <c r="B7" s="50">
        <f t="shared" si="0"/>
        <v>0.375</v>
      </c>
      <c r="C7" s="37" t="s">
        <v>11</v>
      </c>
      <c r="D7" s="38"/>
      <c r="E7" s="39"/>
      <c r="F7" s="39" t="s">
        <v>11</v>
      </c>
      <c r="G7" s="40"/>
      <c r="H7" s="41"/>
      <c r="I7" s="52" t="s">
        <v>34</v>
      </c>
      <c r="J7" s="42">
        <v>46446</v>
      </c>
      <c r="K7" s="43"/>
      <c r="L7" s="43" t="s">
        <v>31</v>
      </c>
      <c r="M7" s="44"/>
      <c r="N7" s="46" t="s">
        <v>27</v>
      </c>
      <c r="O7" s="51"/>
      <c r="P7" s="45"/>
      <c r="Q7" s="43"/>
      <c r="R7" s="43" t="s">
        <v>31</v>
      </c>
      <c r="S7" s="44"/>
      <c r="T7" s="61" t="s">
        <v>28</v>
      </c>
      <c r="U7" s="61" t="s">
        <v>28</v>
      </c>
      <c r="V7" s="46" t="s">
        <v>27</v>
      </c>
      <c r="W7" s="38"/>
      <c r="X7" s="39" t="s">
        <v>31</v>
      </c>
      <c r="Y7" s="40"/>
      <c r="Z7" s="37" t="s">
        <v>27</v>
      </c>
    </row>
    <row r="8" spans="1:26" x14ac:dyDescent="0.3">
      <c r="A8" s="49" t="s">
        <v>16</v>
      </c>
      <c r="B8" s="50">
        <f t="shared" si="0"/>
        <v>1</v>
      </c>
      <c r="C8" s="37" t="s">
        <v>11</v>
      </c>
      <c r="D8" s="38" t="s">
        <v>11</v>
      </c>
      <c r="E8" s="39" t="s">
        <v>11</v>
      </c>
      <c r="F8" s="39" t="s">
        <v>11</v>
      </c>
      <c r="G8" s="40"/>
      <c r="H8" s="41"/>
      <c r="I8" s="52" t="s">
        <v>34</v>
      </c>
      <c r="J8" s="42">
        <v>46210</v>
      </c>
      <c r="K8" s="43" t="s">
        <v>27</v>
      </c>
      <c r="L8" s="43" t="s">
        <v>27</v>
      </c>
      <c r="M8" s="44" t="s">
        <v>27</v>
      </c>
      <c r="N8" s="46" t="s">
        <v>27</v>
      </c>
      <c r="O8" s="51"/>
      <c r="P8" s="45"/>
      <c r="Q8" s="43" t="s">
        <v>27</v>
      </c>
      <c r="R8" s="43" t="s">
        <v>27</v>
      </c>
      <c r="S8" s="44" t="s">
        <v>27</v>
      </c>
      <c r="T8" s="61" t="s">
        <v>27</v>
      </c>
      <c r="U8" s="61" t="s">
        <v>27</v>
      </c>
      <c r="V8" s="46" t="s">
        <v>27</v>
      </c>
      <c r="W8" s="38" t="s">
        <v>27</v>
      </c>
      <c r="X8" s="39" t="s">
        <v>27</v>
      </c>
      <c r="Y8" s="40" t="s">
        <v>27</v>
      </c>
      <c r="Z8" s="37" t="s">
        <v>27</v>
      </c>
    </row>
    <row r="9" spans="1:26" x14ac:dyDescent="0.3">
      <c r="A9" s="49" t="s">
        <v>30</v>
      </c>
      <c r="B9" s="50">
        <f t="shared" si="0"/>
        <v>1</v>
      </c>
      <c r="C9" s="37" t="s">
        <v>11</v>
      </c>
      <c r="D9" s="38" t="s">
        <v>11</v>
      </c>
      <c r="E9" s="39"/>
      <c r="F9" s="39"/>
      <c r="G9" s="40"/>
      <c r="H9" s="41"/>
      <c r="I9" s="52" t="s">
        <v>27</v>
      </c>
      <c r="J9" s="42">
        <v>46138</v>
      </c>
      <c r="K9" s="43"/>
      <c r="L9" s="43"/>
      <c r="M9" s="44" t="s">
        <v>27</v>
      </c>
      <c r="N9" s="46" t="s">
        <v>27</v>
      </c>
      <c r="O9" s="51"/>
      <c r="P9" s="45"/>
      <c r="Q9" s="43"/>
      <c r="R9" s="43"/>
      <c r="S9" s="44" t="s">
        <v>27</v>
      </c>
      <c r="T9" s="61" t="s">
        <v>27</v>
      </c>
      <c r="U9" s="61" t="s">
        <v>27</v>
      </c>
      <c r="V9" s="46" t="s">
        <v>27</v>
      </c>
      <c r="W9" s="38" t="s">
        <v>27</v>
      </c>
      <c r="X9" s="39"/>
      <c r="Y9" s="40"/>
      <c r="Z9" s="37" t="s">
        <v>27</v>
      </c>
    </row>
    <row r="10" spans="1:26" ht="15" customHeight="1" x14ac:dyDescent="0.3">
      <c r="A10" s="49" t="s">
        <v>26</v>
      </c>
      <c r="B10" s="50">
        <f t="shared" si="0"/>
        <v>1</v>
      </c>
      <c r="C10" s="37" t="s">
        <v>11</v>
      </c>
      <c r="D10" s="38"/>
      <c r="E10" s="39" t="s">
        <v>11</v>
      </c>
      <c r="F10" s="39"/>
      <c r="G10" s="40"/>
      <c r="H10" s="41"/>
      <c r="I10" s="52" t="s">
        <v>34</v>
      </c>
      <c r="J10" s="42">
        <v>45742</v>
      </c>
      <c r="K10" s="43" t="s">
        <v>27</v>
      </c>
      <c r="L10" s="43" t="s">
        <v>29</v>
      </c>
      <c r="M10" s="44"/>
      <c r="N10" s="46" t="s">
        <v>27</v>
      </c>
      <c r="O10" s="51"/>
      <c r="P10" s="45"/>
      <c r="Q10" s="43" t="s">
        <v>27</v>
      </c>
      <c r="R10" s="43"/>
      <c r="S10" s="44"/>
      <c r="T10" s="61" t="s">
        <v>27</v>
      </c>
      <c r="U10" s="61" t="s">
        <v>27</v>
      </c>
      <c r="V10" s="46" t="s">
        <v>27</v>
      </c>
      <c r="W10" s="38"/>
      <c r="X10" s="39"/>
      <c r="Y10" s="40" t="s">
        <v>27</v>
      </c>
      <c r="Z10" s="37" t="s">
        <v>27</v>
      </c>
    </row>
    <row r="11" spans="1:26" x14ac:dyDescent="0.3">
      <c r="A11" s="49" t="s">
        <v>22</v>
      </c>
      <c r="B11" s="50">
        <f t="shared" si="0"/>
        <v>0.8</v>
      </c>
      <c r="C11" s="37" t="s">
        <v>11</v>
      </c>
      <c r="D11" s="38"/>
      <c r="E11" s="39" t="s">
        <v>11</v>
      </c>
      <c r="F11" s="39"/>
      <c r="G11" s="40" t="s">
        <v>11</v>
      </c>
      <c r="H11" s="41"/>
      <c r="I11" s="52" t="s">
        <v>36</v>
      </c>
      <c r="J11" s="42">
        <v>45731</v>
      </c>
      <c r="K11" s="43" t="s">
        <v>27</v>
      </c>
      <c r="L11" s="43" t="s">
        <v>29</v>
      </c>
      <c r="M11" s="44"/>
      <c r="N11" s="46" t="s">
        <v>28</v>
      </c>
      <c r="O11" s="51"/>
      <c r="P11" s="45" t="s">
        <v>27</v>
      </c>
      <c r="Q11" s="43" t="s">
        <v>27</v>
      </c>
      <c r="R11" s="43"/>
      <c r="S11" s="44"/>
      <c r="T11" s="61" t="s">
        <v>27</v>
      </c>
      <c r="U11" s="61" t="s">
        <v>27</v>
      </c>
      <c r="V11" s="46" t="s">
        <v>27</v>
      </c>
      <c r="W11" s="38"/>
      <c r="X11" s="39"/>
      <c r="Y11" s="40" t="s">
        <v>28</v>
      </c>
      <c r="Z11" s="37" t="s">
        <v>27</v>
      </c>
    </row>
    <row r="12" spans="1:26" x14ac:dyDescent="0.3">
      <c r="A12" s="49" t="s">
        <v>24</v>
      </c>
      <c r="B12" s="50">
        <f t="shared" si="0"/>
        <v>0.7142857142857143</v>
      </c>
      <c r="C12" s="37" t="s">
        <v>11</v>
      </c>
      <c r="D12" s="38"/>
      <c r="E12" s="39" t="s">
        <v>11</v>
      </c>
      <c r="F12" s="39"/>
      <c r="G12" s="40"/>
      <c r="H12" s="41"/>
      <c r="I12" s="52" t="s">
        <v>27</v>
      </c>
      <c r="J12" s="42">
        <v>45642</v>
      </c>
      <c r="K12" s="43" t="s">
        <v>28</v>
      </c>
      <c r="L12" s="43"/>
      <c r="M12" s="44"/>
      <c r="N12" s="46" t="s">
        <v>27</v>
      </c>
      <c r="O12" s="51"/>
      <c r="P12" s="45"/>
      <c r="Q12" s="43" t="s">
        <v>28</v>
      </c>
      <c r="R12" s="43"/>
      <c r="S12" s="44"/>
      <c r="T12" s="61" t="s">
        <v>27</v>
      </c>
      <c r="U12" s="61" t="s">
        <v>27</v>
      </c>
      <c r="V12" s="46" t="s">
        <v>27</v>
      </c>
      <c r="W12" s="38"/>
      <c r="X12" s="39"/>
      <c r="Y12" s="40"/>
      <c r="Z12" s="37" t="s">
        <v>27</v>
      </c>
    </row>
    <row r="13" spans="1:26" x14ac:dyDescent="0.3">
      <c r="A13" s="49" t="s">
        <v>19</v>
      </c>
      <c r="B13" s="50">
        <f t="shared" si="0"/>
        <v>1</v>
      </c>
      <c r="C13" s="37" t="s">
        <v>11</v>
      </c>
      <c r="D13" s="38"/>
      <c r="E13" s="39"/>
      <c r="F13" s="39" t="s">
        <v>11</v>
      </c>
      <c r="G13" s="40" t="s">
        <v>11</v>
      </c>
      <c r="H13" s="41"/>
      <c r="I13" s="52" t="s">
        <v>34</v>
      </c>
      <c r="J13" s="42">
        <v>45259</v>
      </c>
      <c r="K13" s="43" t="s">
        <v>29</v>
      </c>
      <c r="L13" s="43" t="s">
        <v>27</v>
      </c>
      <c r="M13" s="44"/>
      <c r="N13" s="46" t="s">
        <v>27</v>
      </c>
      <c r="O13" s="51"/>
      <c r="P13" s="45" t="s">
        <v>27</v>
      </c>
      <c r="Q13" s="43" t="s">
        <v>29</v>
      </c>
      <c r="R13" s="43" t="s">
        <v>27</v>
      </c>
      <c r="S13" s="44"/>
      <c r="T13" s="61" t="s">
        <v>27</v>
      </c>
      <c r="U13" s="61" t="s">
        <v>27</v>
      </c>
      <c r="V13" s="46" t="s">
        <v>27</v>
      </c>
      <c r="W13" s="38"/>
      <c r="X13" s="39" t="s">
        <v>27</v>
      </c>
      <c r="Y13" s="40" t="s">
        <v>27</v>
      </c>
      <c r="Z13" s="37" t="s">
        <v>27</v>
      </c>
    </row>
    <row r="14" spans="1:26" x14ac:dyDescent="0.3">
      <c r="A14" s="49" t="s">
        <v>20</v>
      </c>
      <c r="B14" s="50">
        <f t="shared" si="0"/>
        <v>0.81818181818181823</v>
      </c>
      <c r="C14" s="37" t="s">
        <v>11</v>
      </c>
      <c r="D14" s="38"/>
      <c r="E14" s="39"/>
      <c r="F14" s="39" t="s">
        <v>11</v>
      </c>
      <c r="G14" s="40"/>
      <c r="H14" s="41" t="s">
        <v>11</v>
      </c>
      <c r="I14" s="52" t="s">
        <v>34</v>
      </c>
      <c r="J14" s="42">
        <v>45259</v>
      </c>
      <c r="K14" s="43" t="s">
        <v>29</v>
      </c>
      <c r="L14" s="43" t="s">
        <v>27</v>
      </c>
      <c r="M14" s="44"/>
      <c r="N14" s="46" t="s">
        <v>28</v>
      </c>
      <c r="O14" s="51" t="s">
        <v>27</v>
      </c>
      <c r="P14" s="45"/>
      <c r="Q14" s="43"/>
      <c r="R14" s="43" t="s">
        <v>28</v>
      </c>
      <c r="S14" s="44"/>
      <c r="T14" s="61" t="s">
        <v>27</v>
      </c>
      <c r="U14" s="61" t="s">
        <v>27</v>
      </c>
      <c r="V14" s="46" t="s">
        <v>27</v>
      </c>
      <c r="W14" s="38" t="s">
        <v>27</v>
      </c>
      <c r="X14" s="39" t="s">
        <v>27</v>
      </c>
      <c r="Y14" s="40"/>
      <c r="Z14" s="37" t="s">
        <v>27</v>
      </c>
    </row>
    <row r="15" spans="1:26" x14ac:dyDescent="0.3">
      <c r="A15" s="49" t="s">
        <v>8</v>
      </c>
      <c r="B15" s="50">
        <f t="shared" si="0"/>
        <v>1</v>
      </c>
      <c r="C15" s="37" t="s">
        <v>11</v>
      </c>
      <c r="D15" s="38" t="s">
        <v>11</v>
      </c>
      <c r="E15" s="39"/>
      <c r="F15" s="39"/>
      <c r="G15" s="40"/>
      <c r="H15" s="41" t="s">
        <v>11</v>
      </c>
      <c r="I15" s="52" t="s">
        <v>34</v>
      </c>
      <c r="J15" s="42">
        <v>45221</v>
      </c>
      <c r="K15" s="43"/>
      <c r="L15" s="43"/>
      <c r="M15" s="44" t="s">
        <v>27</v>
      </c>
      <c r="N15" s="46" t="s">
        <v>27</v>
      </c>
      <c r="O15" s="51" t="s">
        <v>27</v>
      </c>
      <c r="P15" s="45"/>
      <c r="Q15" s="43"/>
      <c r="R15" s="43"/>
      <c r="S15" s="44" t="s">
        <v>27</v>
      </c>
      <c r="T15" s="61" t="s">
        <v>27</v>
      </c>
      <c r="U15" s="61" t="s">
        <v>27</v>
      </c>
      <c r="V15" s="46" t="s">
        <v>27</v>
      </c>
      <c r="W15" s="38" t="s">
        <v>27</v>
      </c>
      <c r="X15" s="39"/>
      <c r="Y15" s="40"/>
      <c r="Z15" s="37" t="s">
        <v>27</v>
      </c>
    </row>
    <row r="16" spans="1:26" x14ac:dyDescent="0.3">
      <c r="A16" s="49" t="s">
        <v>9</v>
      </c>
      <c r="B16" s="50">
        <f t="shared" si="0"/>
        <v>1</v>
      </c>
      <c r="C16" s="37" t="s">
        <v>11</v>
      </c>
      <c r="D16" s="38" t="s">
        <v>11</v>
      </c>
      <c r="E16" s="39" t="s">
        <v>11</v>
      </c>
      <c r="F16" s="39" t="s">
        <v>11</v>
      </c>
      <c r="G16" s="40" t="s">
        <v>11</v>
      </c>
      <c r="H16" s="41"/>
      <c r="I16" s="52" t="s">
        <v>33</v>
      </c>
      <c r="J16" s="42">
        <v>45169</v>
      </c>
      <c r="K16" s="43" t="s">
        <v>27</v>
      </c>
      <c r="L16" s="43" t="s">
        <v>27</v>
      </c>
      <c r="M16" s="44" t="s">
        <v>27</v>
      </c>
      <c r="N16" s="46" t="s">
        <v>27</v>
      </c>
      <c r="O16" s="51"/>
      <c r="P16" s="45" t="s">
        <v>27</v>
      </c>
      <c r="Q16" s="43" t="s">
        <v>27</v>
      </c>
      <c r="R16" s="43" t="s">
        <v>27</v>
      </c>
      <c r="S16" s="44" t="s">
        <v>27</v>
      </c>
      <c r="T16" s="61" t="s">
        <v>27</v>
      </c>
      <c r="U16" s="61" t="s">
        <v>27</v>
      </c>
      <c r="V16" s="46" t="s">
        <v>27</v>
      </c>
      <c r="W16" s="38" t="s">
        <v>27</v>
      </c>
      <c r="X16" s="39" t="s">
        <v>27</v>
      </c>
      <c r="Y16" s="40" t="s">
        <v>27</v>
      </c>
      <c r="Z16" s="37" t="s">
        <v>27</v>
      </c>
    </row>
    <row r="17" spans="1:26" x14ac:dyDescent="0.3">
      <c r="A17" s="49" t="s">
        <v>15</v>
      </c>
      <c r="B17" s="50">
        <f t="shared" si="0"/>
        <v>1</v>
      </c>
      <c r="C17" s="37" t="s">
        <v>11</v>
      </c>
      <c r="D17" s="38" t="s">
        <v>11</v>
      </c>
      <c r="E17" s="39"/>
      <c r="F17" s="39"/>
      <c r="G17" s="40"/>
      <c r="H17" s="41"/>
      <c r="I17" s="52" t="s">
        <v>35</v>
      </c>
      <c r="J17" s="42">
        <v>46083</v>
      </c>
      <c r="K17" s="43"/>
      <c r="L17" s="43"/>
      <c r="M17" s="44" t="s">
        <v>27</v>
      </c>
      <c r="N17" s="46" t="s">
        <v>27</v>
      </c>
      <c r="O17" s="51"/>
      <c r="P17" s="45"/>
      <c r="Q17" s="43"/>
      <c r="R17" s="43"/>
      <c r="S17" s="44" t="s">
        <v>27</v>
      </c>
      <c r="T17" s="61" t="s">
        <v>27</v>
      </c>
      <c r="U17" s="61" t="s">
        <v>27</v>
      </c>
      <c r="V17" s="46" t="s">
        <v>27</v>
      </c>
      <c r="W17" s="38" t="s">
        <v>27</v>
      </c>
      <c r="X17" s="39"/>
      <c r="Y17" s="40"/>
      <c r="Z17" s="84" t="s">
        <v>27</v>
      </c>
    </row>
    <row r="18" spans="1:26" x14ac:dyDescent="0.3">
      <c r="A18" s="49" t="s">
        <v>5</v>
      </c>
      <c r="B18" s="50">
        <f t="shared" si="0"/>
        <v>1</v>
      </c>
      <c r="C18" s="37" t="s">
        <v>11</v>
      </c>
      <c r="D18" s="38" t="s">
        <v>11</v>
      </c>
      <c r="E18" s="39" t="s">
        <v>11</v>
      </c>
      <c r="F18" s="39" t="s">
        <v>11</v>
      </c>
      <c r="G18" s="40" t="s">
        <v>11</v>
      </c>
      <c r="H18" s="41" t="s">
        <v>11</v>
      </c>
      <c r="I18" s="52" t="s">
        <v>34</v>
      </c>
      <c r="J18" s="42">
        <v>44973</v>
      </c>
      <c r="K18" s="43" t="s">
        <v>27</v>
      </c>
      <c r="L18" s="43" t="s">
        <v>27</v>
      </c>
      <c r="M18" s="44" t="s">
        <v>27</v>
      </c>
      <c r="N18" s="46" t="s">
        <v>27</v>
      </c>
      <c r="O18" s="51" t="s">
        <v>27</v>
      </c>
      <c r="P18" s="45" t="s">
        <v>27</v>
      </c>
      <c r="Q18" s="43" t="s">
        <v>27</v>
      </c>
      <c r="R18" s="43" t="s">
        <v>27</v>
      </c>
      <c r="S18" s="44" t="s">
        <v>27</v>
      </c>
      <c r="T18" s="57"/>
      <c r="U18" s="57"/>
      <c r="V18" s="57"/>
      <c r="W18" s="58"/>
      <c r="X18" s="58"/>
      <c r="Y18" s="58"/>
      <c r="Z18" s="58"/>
    </row>
    <row r="19" spans="1:26" ht="15" customHeight="1" x14ac:dyDescent="0.3">
      <c r="A19" s="49" t="s">
        <v>17</v>
      </c>
      <c r="B19" s="50">
        <v>0</v>
      </c>
      <c r="C19" s="37" t="s">
        <v>11</v>
      </c>
      <c r="D19" s="38" t="s">
        <v>11</v>
      </c>
      <c r="E19" s="39"/>
      <c r="F19" s="56"/>
      <c r="G19" s="40"/>
      <c r="H19" s="41"/>
      <c r="I19" s="52" t="s">
        <v>27</v>
      </c>
      <c r="J19" s="42">
        <v>44898</v>
      </c>
      <c r="K19" s="43"/>
      <c r="L19" s="43"/>
      <c r="M19" s="44" t="s">
        <v>31</v>
      </c>
      <c r="N19" s="57"/>
      <c r="O19" s="57"/>
      <c r="P19" s="57"/>
      <c r="Q19" s="57"/>
      <c r="R19" s="57"/>
      <c r="S19" s="57"/>
      <c r="T19" s="57"/>
      <c r="U19" s="57"/>
      <c r="V19" s="57"/>
      <c r="W19" s="58"/>
      <c r="X19" s="58"/>
      <c r="Y19" s="58"/>
      <c r="Z19" s="58"/>
    </row>
    <row r="20" spans="1:26" s="2" customFormat="1" x14ac:dyDescent="0.3">
      <c r="A20" s="34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47"/>
      <c r="M20" s="35"/>
      <c r="N20" s="35"/>
      <c r="O20" s="35"/>
      <c r="P20" s="35"/>
      <c r="Q20" s="35"/>
      <c r="R20" s="35"/>
      <c r="S20" s="35"/>
      <c r="T20" s="62"/>
      <c r="U20" s="62"/>
      <c r="V20" s="35"/>
      <c r="W20" s="35"/>
      <c r="X20" s="35"/>
      <c r="Y20" s="35"/>
      <c r="Z20" s="35"/>
    </row>
    <row r="21" spans="1:26" ht="15" customHeight="1" x14ac:dyDescent="0.3">
      <c r="A21" s="72"/>
      <c r="B21" s="79" t="s">
        <v>2</v>
      </c>
      <c r="C21" s="80"/>
      <c r="D21" s="80"/>
      <c r="E21" s="80"/>
      <c r="F21" s="80"/>
      <c r="G21" s="80"/>
      <c r="H21" s="80"/>
      <c r="I21" s="80"/>
      <c r="J21" s="81"/>
      <c r="K21" s="25">
        <f>COUNTIF(K3:K19,"P")+COUNTIF(K3:K19,"A")+COUNTIF(K3:K19,"X")</f>
        <v>6</v>
      </c>
      <c r="L21" s="25">
        <f t="shared" ref="L21:Z21" si="1">COUNTIF(L3:L19,"P")+COUNTIF(L3:L19,"A")+COUNTIF(L3:L19,"X")</f>
        <v>6</v>
      </c>
      <c r="M21" s="26">
        <f t="shared" si="1"/>
        <v>8</v>
      </c>
      <c r="N21" s="28">
        <f t="shared" si="1"/>
        <v>13</v>
      </c>
      <c r="O21" s="29">
        <f t="shared" si="1"/>
        <v>3</v>
      </c>
      <c r="P21" s="27">
        <f t="shared" si="1"/>
        <v>4</v>
      </c>
      <c r="Q21" s="25">
        <f t="shared" si="1"/>
        <v>6</v>
      </c>
      <c r="R21" s="25">
        <f t="shared" si="1"/>
        <v>6</v>
      </c>
      <c r="S21" s="26">
        <f t="shared" si="1"/>
        <v>7</v>
      </c>
      <c r="T21" s="63">
        <f t="shared" ref="T21:U21" si="2">COUNTIF(T3:T19,"P")+COUNTIF(T3:T19,"A")+COUNTIF(T3:T19,"X")</f>
        <v>12</v>
      </c>
      <c r="U21" s="63">
        <f t="shared" si="2"/>
        <v>15</v>
      </c>
      <c r="V21" s="28">
        <f t="shared" si="1"/>
        <v>15</v>
      </c>
      <c r="W21" s="26">
        <f>COUNTIF(W3:W19,"P")+COUNTIF(W3:W19,"A")+COUNTIF(W3:W19,"X")</f>
        <v>8</v>
      </c>
      <c r="X21" s="25">
        <f>COUNTIF(X3:X19,"P")+COUNTIF(X3:X19,"A")+COUNTIF(X3:X19,"X")</f>
        <v>7</v>
      </c>
      <c r="Y21" s="27">
        <f>COUNTIF(Y3:Y19,"P")+COUNTIF(Y3:Y19,"A")+COUNTIF(Y3:Y19,"X")</f>
        <v>7</v>
      </c>
      <c r="Z21" s="28">
        <f t="shared" si="1"/>
        <v>15</v>
      </c>
    </row>
    <row r="22" spans="1:26" ht="15" customHeight="1" x14ac:dyDescent="0.3">
      <c r="A22" s="73"/>
      <c r="B22" s="79" t="s">
        <v>1</v>
      </c>
      <c r="C22" s="80"/>
      <c r="D22" s="80"/>
      <c r="E22" s="80"/>
      <c r="F22" s="80"/>
      <c r="G22" s="80"/>
      <c r="H22" s="80"/>
      <c r="I22" s="80"/>
      <c r="J22" s="81"/>
      <c r="K22" s="30">
        <f>COUNTIF(K3:K19,"P")</f>
        <v>5</v>
      </c>
      <c r="L22" s="30">
        <f>COUNTIF(L3:L19,"P")</f>
        <v>5</v>
      </c>
      <c r="M22" s="31">
        <f t="shared" ref="M22:Z22" si="3">COUNTIF(M3:M19,"P")</f>
        <v>7</v>
      </c>
      <c r="N22" s="55">
        <f t="shared" si="3"/>
        <v>10</v>
      </c>
      <c r="O22" s="33">
        <f t="shared" si="3"/>
        <v>3</v>
      </c>
      <c r="P22" s="32">
        <f t="shared" si="3"/>
        <v>4</v>
      </c>
      <c r="Q22" s="30">
        <f t="shared" si="3"/>
        <v>5</v>
      </c>
      <c r="R22" s="30">
        <f t="shared" si="3"/>
        <v>4</v>
      </c>
      <c r="S22" s="31">
        <f t="shared" si="3"/>
        <v>7</v>
      </c>
      <c r="T22" s="64">
        <f t="shared" ref="T22:U22" si="4">COUNTIF(T3:T19,"P")</f>
        <v>11</v>
      </c>
      <c r="U22" s="64">
        <f t="shared" si="4"/>
        <v>14</v>
      </c>
      <c r="V22" s="55">
        <f t="shared" si="3"/>
        <v>15</v>
      </c>
      <c r="W22" s="31">
        <f>COUNTIF(W3:W19,"P")</f>
        <v>8</v>
      </c>
      <c r="X22" s="30">
        <f>COUNTIF(X3:X19,"P")</f>
        <v>6</v>
      </c>
      <c r="Y22" s="32">
        <f>COUNTIF(Y3:Y19,"P")</f>
        <v>5</v>
      </c>
      <c r="Z22" s="55">
        <f t="shared" si="3"/>
        <v>14</v>
      </c>
    </row>
    <row r="23" spans="1:26" ht="32.25" customHeight="1" x14ac:dyDescent="0.3">
      <c r="A23" s="53" t="s">
        <v>21</v>
      </c>
      <c r="B23" s="36">
        <f>(SUM(C23:H23))/6</f>
        <v>0.88261599511599498</v>
      </c>
      <c r="C23" s="10">
        <f>(N23+V23+Z23)/3</f>
        <v>0.90085470085470087</v>
      </c>
      <c r="D23" s="8">
        <f>(M23+S23+W23)/3</f>
        <v>0.95833333333333337</v>
      </c>
      <c r="E23" s="5">
        <f>(K23+Q23+Y23)/3</f>
        <v>0.79365079365079361</v>
      </c>
      <c r="F23" s="5">
        <f>(L23+R23+X23)/3</f>
        <v>0.7857142857142857</v>
      </c>
      <c r="G23" s="11">
        <f>(P23+Y23)/2</f>
        <v>0.85714285714285721</v>
      </c>
      <c r="H23" s="12">
        <f>O23</f>
        <v>1</v>
      </c>
      <c r="I23" s="66"/>
      <c r="J23" s="67"/>
      <c r="K23" s="5">
        <f>K22/K21</f>
        <v>0.83333333333333337</v>
      </c>
      <c r="L23" s="5">
        <f t="shared" ref="L23:V23" si="5">L22/L21</f>
        <v>0.83333333333333337</v>
      </c>
      <c r="M23" s="8">
        <f t="shared" si="5"/>
        <v>0.875</v>
      </c>
      <c r="N23" s="10">
        <f t="shared" si="5"/>
        <v>0.76923076923076927</v>
      </c>
      <c r="O23" s="12">
        <f>O22/O21</f>
        <v>1</v>
      </c>
      <c r="P23" s="11">
        <f>P22/P21</f>
        <v>1</v>
      </c>
      <c r="Q23" s="5">
        <f t="shared" si="5"/>
        <v>0.83333333333333337</v>
      </c>
      <c r="R23" s="5">
        <f t="shared" si="5"/>
        <v>0.66666666666666663</v>
      </c>
      <c r="S23" s="8">
        <f t="shared" si="5"/>
        <v>1</v>
      </c>
      <c r="T23" s="65">
        <f t="shared" ref="T23:U23" si="6">T22/T21</f>
        <v>0.91666666666666663</v>
      </c>
      <c r="U23" s="65">
        <f t="shared" si="6"/>
        <v>0.93333333333333335</v>
      </c>
      <c r="V23" s="10">
        <f t="shared" si="5"/>
        <v>1</v>
      </c>
      <c r="W23" s="8">
        <f>W22/W21</f>
        <v>1</v>
      </c>
      <c r="X23" s="5">
        <f>X22/X21</f>
        <v>0.8571428571428571</v>
      </c>
      <c r="Y23" s="11">
        <f>Y22/Y21</f>
        <v>0.7142857142857143</v>
      </c>
      <c r="Z23" s="10">
        <f t="shared" ref="Z23" si="7">Z22/Z21</f>
        <v>0.93333333333333335</v>
      </c>
    </row>
    <row r="24" spans="1:26" ht="61.95" customHeight="1" x14ac:dyDescent="0.3">
      <c r="A24" s="48" t="s">
        <v>42</v>
      </c>
      <c r="B24" s="24" t="s">
        <v>14</v>
      </c>
      <c r="C24" s="9" t="s">
        <v>4</v>
      </c>
      <c r="D24" s="7" t="s">
        <v>7</v>
      </c>
      <c r="E24" s="4" t="s">
        <v>6</v>
      </c>
      <c r="F24" s="4" t="s">
        <v>3</v>
      </c>
      <c r="G24" s="6" t="s">
        <v>10</v>
      </c>
      <c r="H24" s="13" t="s">
        <v>12</v>
      </c>
      <c r="I24" s="68"/>
      <c r="J24" s="69"/>
      <c r="K24" s="4" t="s">
        <v>6</v>
      </c>
      <c r="L24" s="4" t="str">
        <f>L2</f>
        <v>Finance</v>
      </c>
      <c r="M24" s="7" t="str">
        <f>M2</f>
        <v>Curriculum</v>
      </c>
      <c r="N24" s="9" t="str">
        <f t="shared" ref="N24:Z24" si="8">N2</f>
        <v>FGB</v>
      </c>
      <c r="O24" s="13" t="s">
        <v>12</v>
      </c>
      <c r="P24" s="6" t="str">
        <f>P2</f>
        <v>Pool</v>
      </c>
      <c r="Q24" s="4" t="str">
        <f t="shared" ref="Q24:R24" si="9">Q2</f>
        <v>Premises</v>
      </c>
      <c r="R24" s="4" t="str">
        <f t="shared" si="9"/>
        <v>Finance</v>
      </c>
      <c r="S24" s="7" t="str">
        <f>S2</f>
        <v>Curriculum</v>
      </c>
      <c r="T24" s="59" t="str">
        <f>T2</f>
        <v>EFGB</v>
      </c>
      <c r="U24" s="59" t="str">
        <f>U2</f>
        <v>HT APPT</v>
      </c>
      <c r="V24" s="9" t="str">
        <f t="shared" ref="V24" si="10">V2</f>
        <v>FGB</v>
      </c>
      <c r="W24" s="7" t="str">
        <f>W2</f>
        <v>Curriculum</v>
      </c>
      <c r="X24" s="4" t="str">
        <f t="shared" ref="X24" si="11">X2</f>
        <v>Finance</v>
      </c>
      <c r="Y24" s="6" t="str">
        <f>Y2</f>
        <v>Prem &amp; Pool</v>
      </c>
      <c r="Z24" s="9" t="str">
        <f t="shared" si="8"/>
        <v>FGB</v>
      </c>
    </row>
  </sheetData>
  <autoFilter ref="A2:Z2" xr:uid="{00000000-0009-0000-0000-000000000000}">
    <sortState xmlns:xlrd2="http://schemas.microsoft.com/office/spreadsheetml/2017/richdata2" ref="A4:Z19">
      <sortCondition descending="1" ref="J2"/>
    </sortState>
  </autoFilter>
  <sortState xmlns:xlrd2="http://schemas.microsoft.com/office/spreadsheetml/2017/richdata2" ref="A3:Y17">
    <sortCondition ref="A3:A17"/>
  </sortState>
  <mergeCells count="8">
    <mergeCell ref="I23:J24"/>
    <mergeCell ref="I1:I2"/>
    <mergeCell ref="A21:A22"/>
    <mergeCell ref="A1:A2"/>
    <mergeCell ref="C1:H1"/>
    <mergeCell ref="B21:J21"/>
    <mergeCell ref="B22:J22"/>
    <mergeCell ref="B1:B2"/>
  </mergeCells>
  <conditionalFormatting sqref="N23:O23">
    <cfRule type="cellIs" dxfId="2" priority="6" operator="equal">
      <formula>"#DIV/0!"</formula>
    </cfRule>
  </conditionalFormatting>
  <conditionalFormatting sqref="Q23:R23">
    <cfRule type="cellIs" dxfId="1" priority="10" operator="equal">
      <formula>"#DIV/0!"</formula>
    </cfRule>
  </conditionalFormatting>
  <conditionalFormatting sqref="X23:Y23">
    <cfRule type="cellIs" dxfId="0" priority="3" operator="equal">
      <formula>"#DIV/0!"</formula>
    </cfRule>
  </conditionalFormatting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98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 Jones</dc:creator>
  <cp:lastModifiedBy>Mr J Emery</cp:lastModifiedBy>
  <cp:lastPrinted>2023-03-23T20:27:17Z</cp:lastPrinted>
  <dcterms:created xsi:type="dcterms:W3CDTF">2016-01-06T21:21:34Z</dcterms:created>
  <dcterms:modified xsi:type="dcterms:W3CDTF">2023-11-20T22:28:27Z</dcterms:modified>
</cp:coreProperties>
</file>